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iolli\Desktop\Trasparenza\"/>
    </mc:Choice>
  </mc:AlternateContent>
  <xr:revisionPtr revIDLastSave="0" documentId="8_{360DFCEC-C2D0-4FFE-9E10-1310EB5C31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ano investimenti" sheetId="9" r:id="rId1"/>
  </sheets>
  <definedNames>
    <definedName name="_xlnm.Print_Area" localSheetId="0">'Piano investimenti'!$A$1:$AJ$63</definedName>
    <definedName name="_xlnm.Print_Titles" localSheetId="0">'Piano investimenti'!$A:$G,'Piano investimenti'!$3:$5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9" l="1"/>
  <c r="AA17" i="9" l="1"/>
  <c r="AA18" i="9"/>
  <c r="AA19" i="9"/>
  <c r="AA20" i="9"/>
  <c r="AA21" i="9"/>
  <c r="AA22" i="9"/>
  <c r="AA23" i="9"/>
  <c r="AA24" i="9"/>
  <c r="AA25" i="9"/>
  <c r="AA26" i="9"/>
  <c r="AA27" i="9"/>
  <c r="AA16" i="9"/>
  <c r="Z17" i="9"/>
  <c r="Z18" i="9"/>
  <c r="Z19" i="9"/>
  <c r="Z20" i="9"/>
  <c r="Z21" i="9"/>
  <c r="Z22" i="9"/>
  <c r="Z23" i="9"/>
  <c r="Z24" i="9"/>
  <c r="Z25" i="9"/>
  <c r="Z26" i="9"/>
  <c r="Z27" i="9"/>
  <c r="Z16" i="9"/>
  <c r="X17" i="9"/>
  <c r="X18" i="9"/>
  <c r="X19" i="9"/>
  <c r="X20" i="9"/>
  <c r="X21" i="9"/>
  <c r="X22" i="9"/>
  <c r="X23" i="9"/>
  <c r="X24" i="9"/>
  <c r="X25" i="9"/>
  <c r="X26" i="9"/>
  <c r="X27" i="9"/>
  <c r="X16" i="9"/>
  <c r="R7" i="9" l="1"/>
  <c r="R6" i="9"/>
  <c r="Q7" i="9"/>
  <c r="Q6" i="9"/>
  <c r="AA8" i="9"/>
  <c r="Z8" i="9"/>
  <c r="X8" i="9"/>
  <c r="Z15" i="9" l="1"/>
  <c r="X15" i="9"/>
  <c r="Z13" i="9"/>
  <c r="Z14" i="9"/>
  <c r="Z12" i="9"/>
  <c r="X13" i="9"/>
  <c r="X14" i="9"/>
  <c r="X12" i="9"/>
  <c r="T28" i="9" l="1"/>
  <c r="T9" i="9"/>
</calcChain>
</file>

<file path=xl/sharedStrings.xml><?xml version="1.0" encoding="utf-8"?>
<sst xmlns="http://schemas.openxmlformats.org/spreadsheetml/2006/main" count="174" uniqueCount="126">
  <si>
    <t>1) DATI IDENTIFICATIVI</t>
  </si>
  <si>
    <t>2) CONTENUTI PROGETTUALI</t>
  </si>
  <si>
    <t>1 - Nuova Costruzione</t>
  </si>
  <si>
    <t>2 - Ristrutturazione</t>
  </si>
  <si>
    <t>3 - Restauro</t>
  </si>
  <si>
    <t>4 - Manutenzione</t>
  </si>
  <si>
    <t>5 - Completamento</t>
  </si>
  <si>
    <t>6 - Acquisto di immobilizzazioni immateriali (specificare)</t>
  </si>
  <si>
    <t>7 - Acquisto di terreni</t>
  </si>
  <si>
    <t>8 - Acquisto di fabbricati</t>
  </si>
  <si>
    <t>12 - Acquisto di automezzi e altri mezzi di trasporto</t>
  </si>
  <si>
    <t>10 - Acquisto di atrezzature sanitarie - scientifiche</t>
  </si>
  <si>
    <t>9 - Acquisto di impianti e macchinari</t>
  </si>
  <si>
    <t>11 - Acquisto di mobili e arredi</t>
  </si>
  <si>
    <t>13 - Altro (specificare)</t>
  </si>
  <si>
    <t>Descrizione intervento</t>
  </si>
  <si>
    <t>Data ultimazione lavori prevista</t>
  </si>
  <si>
    <t>Note</t>
  </si>
  <si>
    <t>3) DOCUMENTO PRELIMINARE 
DI PROGETTAZIONE</t>
  </si>
  <si>
    <t>7) ALTRE INFORMAZIONI</t>
  </si>
  <si>
    <t>Finanziamenti da Regione</t>
  </si>
  <si>
    <t>Donazione o lasciti</t>
  </si>
  <si>
    <t>Altre tipologie di finanziamento (specificare nel campo note)</t>
  </si>
  <si>
    <t>Collaudo</t>
  </si>
  <si>
    <t>Fine lavori</t>
  </si>
  <si>
    <t>Inizio lavori</t>
  </si>
  <si>
    <t>Indizione gara d'appalto</t>
  </si>
  <si>
    <t>Approvazione progetto</t>
  </si>
  <si>
    <t>Altre specifiche</t>
  </si>
  <si>
    <t>Costo/mq</t>
  </si>
  <si>
    <t>Mq intervento</t>
  </si>
  <si>
    <t>Studio di fattibilità</t>
  </si>
  <si>
    <t>Obiettivo intervento</t>
  </si>
  <si>
    <t>Presidio/
Struttura</t>
  </si>
  <si>
    <t>Categoria</t>
  </si>
  <si>
    <t>Sede di erogazione</t>
  </si>
  <si>
    <t>Provincia</t>
  </si>
  <si>
    <t>Comune di ubicazione</t>
  </si>
  <si>
    <t>Soggetto proponente</t>
  </si>
  <si>
    <t>Programma di riferimento</t>
  </si>
  <si>
    <t>Nota 1</t>
  </si>
  <si>
    <t>Tipologia di intervento:</t>
  </si>
  <si>
    <t>Nota 2</t>
  </si>
  <si>
    <t>Costi di gestione a conclusione dei lavori: la proiezione aziendale dei costi comprende tutte le voci di spesa ad esclusione degli ammortamenti, oneri finanziari e spese generali.</t>
  </si>
  <si>
    <t>Nota 3</t>
  </si>
  <si>
    <t>Costi di esercizio a conclusione dei lavori: la proiezione aziendale dei costi comprende i costi di gestione (di cui alla nota 2) incrementati degli oneri finanziari e delle spese generali di amministrazione. A tal proposito si specifica che, tenuto conto delle modalità di finanziamento delle aziende sanitarie e delle disposizioni di cui al D.Lgs. 118/2011 in merito ai cespiti finanziati con contributi in c/esercizio, nel computo della voce non bisogna considerare gli ammortamenti.</t>
  </si>
  <si>
    <t xml:space="preserve">Finanziamenti da Stato </t>
  </si>
  <si>
    <t>Contributi F.S.R. per destinazione ad investimenti</t>
  </si>
  <si>
    <t>Altri contributi per destinazione ad investimenti</t>
  </si>
  <si>
    <t>Contributi c/capitale</t>
  </si>
  <si>
    <t>Contributi c/esercizio</t>
  </si>
  <si>
    <t>TOTALE</t>
  </si>
  <si>
    <t>4) FONTE DI FINANZIAMENTO</t>
  </si>
  <si>
    <t>Atto di riferimento (DCA, DGR, Delibera aziendale, etc…)</t>
  </si>
  <si>
    <t>5 A) FABBISOGNO FINANZIARIO PER FONTE DI FINANZIAMENTO
(importi in €)</t>
  </si>
  <si>
    <t>5 B) FABBISOGNO FINANZIARIO PER ANNO
(importi in €)</t>
  </si>
  <si>
    <t>6) PROCEDURE E PREVISIONE TERMINI DI ATTUAZIONE
E ATTIVAZIONE 
(indicare gg/mm/aaaa previsti)</t>
  </si>
  <si>
    <t>Nota 4</t>
  </si>
  <si>
    <t>SCHEMA PIANO DEGLI INVESTIMENTI</t>
  </si>
  <si>
    <t>Residui anni successivi</t>
  </si>
  <si>
    <t>ARES 118</t>
  </si>
  <si>
    <t xml:space="preserve">LAVORI RINNOVO IMPIANTI ELETTRICI E Continuità assoluta della Centrale Operativa </t>
  </si>
  <si>
    <t xml:space="preserve">RIQUALIFICAZIONE SALA OPERATIVA  </t>
  </si>
  <si>
    <t xml:space="preserve"> RINNOVO IMPIANTI ELETTRICI E Continuità assoluta della Centrale Operativa </t>
  </si>
  <si>
    <t>LAVORI di RIQUALIFICAZIONE SALA OPERATIVA  della</t>
  </si>
  <si>
    <t xml:space="preserve"> CENTRALE OPERATIVA di ROMA</t>
  </si>
  <si>
    <t>ROMA</t>
  </si>
  <si>
    <t>VARIE SEDI</t>
  </si>
  <si>
    <t xml:space="preserve">CENTRALI OPERATIVE </t>
  </si>
  <si>
    <t>RIQUALIFICAZIONE SISTEMI PROTEZIONE E SPEGNIMENTO INCENDIO</t>
  </si>
  <si>
    <t xml:space="preserve">VARIE SEDI </t>
  </si>
  <si>
    <t>Tecnologia - monitor defibrillatori</t>
  </si>
  <si>
    <t>Sostituzione apparecchiature</t>
  </si>
  <si>
    <t>ARES118</t>
  </si>
  <si>
    <t>VariComuni della Valle del Comino</t>
  </si>
  <si>
    <t>Valle del Comino varie sedi</t>
  </si>
  <si>
    <t xml:space="preserve">ELISUPERFICI </t>
  </si>
  <si>
    <t>Piano di Sviluppo e Coesione - Programmazione 2014-2020, di cui alla DGR n. 481/2020 e DGR n. 935/2020, relativamente
agli interventi nelle Aree Interne "Valle del Comino" e "Monti Reatini"  - “Realizzazione di 7 Aree di atterraggio e decollo per operazioni di
servizio medico di emergenza con elicotteri”</t>
  </si>
  <si>
    <t>Realizzazione</t>
  </si>
  <si>
    <t>Monti Simbruini, varie sedi</t>
  </si>
  <si>
    <t>Tutti i comuni dell’Area Interna Monti Simbruini</t>
  </si>
  <si>
    <t>Potenziamento delle capacità del soccorso sanitario in Emergenza-Urgenza</t>
  </si>
  <si>
    <t>RISTRUTTURAZIONE</t>
  </si>
  <si>
    <r>
      <t xml:space="preserve">2026
</t>
    </r>
    <r>
      <rPr>
        <b/>
        <i/>
        <sz val="10"/>
        <color theme="1"/>
        <rFont val="Calibri"/>
        <family val="2"/>
        <scheme val="minor"/>
      </rPr>
      <t xml:space="preserve">di cui Contributi c/esercizio </t>
    </r>
  </si>
  <si>
    <t>PNC</t>
  </si>
  <si>
    <t>Art. 20 L. 67/88 PNC al PNRR</t>
  </si>
  <si>
    <t>aggiudicato appalto integrato</t>
  </si>
  <si>
    <t>FOI</t>
  </si>
  <si>
    <t>Art. 20 L. 67/88 IV fase</t>
  </si>
  <si>
    <t>CENTRALI OPERATIVE DI:
CED CO di ROMA in urgenza
RI-VT 
LATINA
FROSINONE</t>
  </si>
  <si>
    <t>RIQUALIFICAZIONE SISTEMI PROTEZIONE E SPEGNIMENTO INCENDIO CENTRALE OPERATIVA DI ROMA</t>
  </si>
  <si>
    <t>CO di ROMA</t>
  </si>
  <si>
    <t>SEDE DG ROMA</t>
  </si>
  <si>
    <t>Importi finanziati in c/c</t>
  </si>
  <si>
    <t>Latina</t>
  </si>
  <si>
    <t>RIETI</t>
  </si>
  <si>
    <t>Frosinone</t>
  </si>
  <si>
    <t xml:space="preserve"> Circon. Appia 91
Roma</t>
  </si>
  <si>
    <t>Casa Cantoniera Loc.Vazia 
(Rieti)</t>
  </si>
  <si>
    <t>Casa Cantoniera Loc.Borgo Piave (Latina)</t>
  </si>
  <si>
    <t>Via Montesilvano 2
Roma</t>
  </si>
  <si>
    <t>Base HEMS  ROMA</t>
  </si>
  <si>
    <t>Base HEMS VITERBO</t>
  </si>
  <si>
    <t>Base HEMS  FROSINONE</t>
  </si>
  <si>
    <t>Base HEMS LATINA</t>
  </si>
  <si>
    <t>CO RIETI/VITERBO</t>
  </si>
  <si>
    <t>CO LATINA</t>
  </si>
  <si>
    <t>CO FROSINONE</t>
  </si>
  <si>
    <t>Postazione ARES 118  per 1 mezzo di soccorso</t>
  </si>
  <si>
    <t>Postazione ArRES 118 per 3 mezzi di soccorso/Autoparco prov. Di Rieti</t>
  </si>
  <si>
    <t>Postazione ARES  118 per  2  mezzi di soccorso /Autoparco prov. di Latina</t>
  </si>
  <si>
    <t>Postazione ARES 118 per  3 mezzi di soccorso e SUPPORTO MAGAZZINO LOGISTICO</t>
  </si>
  <si>
    <t xml:space="preserve"> DGR n. 935/2020</t>
  </si>
  <si>
    <t>DGR 1003/2025</t>
  </si>
  <si>
    <t>Assegnazione fondi regionali in conto capitale derivanti dagli utili di esercizio</t>
  </si>
  <si>
    <r>
      <t xml:space="preserve">Tipologia intervento 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</si>
  <si>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r>
      <t xml:space="preserve">Fabbisogno finanziario complessivo 
(importo in €) 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</si>
  <si>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 xml:space="preserve">Costi di gestione a conclusione dei lavori 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</si>
  <si>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Costi di esercizio a conclusione dei lavori </t>
    </r>
    <r>
      <rPr>
        <vertAlign val="superscript"/>
        <sz val="10"/>
        <color theme="1"/>
        <rFont val="Calibri"/>
        <family val="2"/>
        <scheme val="minor"/>
      </rPr>
      <t>4</t>
    </r>
  </si>
  <si>
    <r>
      <t xml:space="preserve">Il fabbisogno finanziario complessivo indicato nella sezione 3) deve essere dettagliato per tipologia di finanziamento e per anno, rispettivamente nelle sezioni 5 A) </t>
    </r>
    <r>
      <rPr>
        <i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 xml:space="preserve"> 5 B). Si raccomanda la coerenza tra tali sezioni</t>
    </r>
  </si>
  <si>
    <t>Elisuperficie</t>
  </si>
  <si>
    <t xml:space="preserve">Importo non finanziati richiesti in riscontro alla nota RL prot. 397231.02-04-2025 </t>
  </si>
  <si>
    <t xml:space="preserve">Importi non finanziati richiesti con nota prot. 25613 del 10/11/2025fondi regionali in conto capitale derivanti dagli utili di esercizio </t>
  </si>
  <si>
    <t>REALIZZAZION SISTEMI PROTEZIONE E SPEGNIMENTO INCENDIO</t>
  </si>
  <si>
    <t>DGR 415/2025
Assegnazione Fondi PdA 
DDG ARES 118 n.  28 del 21/01/2026</t>
  </si>
  <si>
    <t>CUP già acquisito
nota RL 1262628 del 24-12-2025
DDG ARES118 n. 318 del 10/03/2026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</si>
</sst>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#,##0\ &quot;€&quot;"/>
    <numFmt numFmtId="166" formatCode="_-&quot;€&quot;\ * #,##0.00_-;\-&quot;€&quot;\ * #,##0.00_-;_-&quot;€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0FA93"/>
        <bgColor indexed="64"/>
      </patternFill>
    </fill>
    <fill>
      <patternFill patternType="solid">
        <fgColor rgb="FFD8F9FE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149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2" fillId="0" borderId="1" xfId="0" applyFont="1" applyBorder="1" applyAlignment="1">
      <alignment horizontal="centerContinuous" vertical="center" wrapText="1"/>
    </xf>
    <xf numFmtId="0" fontId="2" fillId="0" borderId="2" xfId="0" applyFont="1" applyBorder="1" applyAlignment="1">
      <alignment horizontal="centerContinuous" vertical="center" wrapText="1"/>
    </xf>
    <xf numFmtId="0" fontId="2" fillId="0" borderId="5" xfId="0" applyFont="1" applyBorder="1" applyAlignment="1">
      <alignment horizontal="centerContinuous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44" fontId="2" fillId="0" borderId="7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44" fontId="2" fillId="0" borderId="6" xfId="0" applyNumberFormat="1" applyFont="1" applyBorder="1" applyAlignment="1">
      <alignment vertical="center"/>
    </xf>
    <xf numFmtId="44" fontId="2" fillId="0" borderId="16" xfId="0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64" fontId="2" fillId="0" borderId="19" xfId="1" applyNumberFormat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64" fontId="3" fillId="0" borderId="22" xfId="1" applyNumberFormat="1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/>
    <xf numFmtId="0" fontId="3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164" fontId="2" fillId="2" borderId="7" xfId="1" applyNumberFormat="1" applyFont="1" applyFill="1" applyBorder="1" applyAlignment="1">
      <alignment vertical="center"/>
    </xf>
    <xf numFmtId="14" fontId="2" fillId="2" borderId="7" xfId="0" applyNumberFormat="1" applyFont="1" applyFill="1" applyBorder="1" applyAlignment="1">
      <alignment vertical="center"/>
    </xf>
    <xf numFmtId="14" fontId="2" fillId="2" borderId="8" xfId="0" applyNumberFormat="1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164" fontId="2" fillId="3" borderId="7" xfId="1" applyNumberFormat="1" applyFont="1" applyFill="1" applyBorder="1" applyAlignment="1">
      <alignment vertical="center"/>
    </xf>
    <xf numFmtId="0" fontId="2" fillId="2" borderId="32" xfId="0" applyFont="1" applyFill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44" fontId="2" fillId="0" borderId="25" xfId="0" applyNumberFormat="1" applyFont="1" applyBorder="1" applyAlignment="1">
      <alignment vertical="center"/>
    </xf>
    <xf numFmtId="165" fontId="2" fillId="3" borderId="6" xfId="0" applyNumberFormat="1" applyFont="1" applyFill="1" applyBorder="1" applyAlignment="1">
      <alignment vertical="center"/>
    </xf>
    <xf numFmtId="14" fontId="2" fillId="3" borderId="7" xfId="0" applyNumberFormat="1" applyFont="1" applyFill="1" applyBorder="1" applyAlignment="1">
      <alignment vertical="center" wrapText="1"/>
    </xf>
    <xf numFmtId="14" fontId="2" fillId="3" borderId="7" xfId="0" applyNumberFormat="1" applyFont="1" applyFill="1" applyBorder="1" applyAlignment="1">
      <alignment vertical="center"/>
    </xf>
    <xf numFmtId="14" fontId="2" fillId="3" borderId="8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37" xfId="0" applyFont="1" applyBorder="1" applyAlignment="1">
      <alignment horizontal="centerContinuous" vertical="center" wrapText="1"/>
    </xf>
    <xf numFmtId="14" fontId="2" fillId="0" borderId="16" xfId="0" applyNumberFormat="1" applyFont="1" applyBorder="1" applyAlignment="1">
      <alignment vertical="center"/>
    </xf>
    <xf numFmtId="14" fontId="2" fillId="2" borderId="16" xfId="0" applyNumberFormat="1" applyFont="1" applyFill="1" applyBorder="1" applyAlignment="1">
      <alignment vertical="center"/>
    </xf>
    <xf numFmtId="14" fontId="2" fillId="3" borderId="16" xfId="0" applyNumberFormat="1" applyFont="1" applyFill="1" applyBorder="1" applyAlignment="1">
      <alignment vertical="center"/>
    </xf>
    <xf numFmtId="0" fontId="3" fillId="0" borderId="42" xfId="0" applyFont="1" applyBorder="1" applyAlignment="1">
      <alignment vertical="center"/>
    </xf>
    <xf numFmtId="165" fontId="2" fillId="2" borderId="7" xfId="0" applyNumberFormat="1" applyFont="1" applyFill="1" applyBorder="1" applyAlignment="1">
      <alignment vertical="center"/>
    </xf>
    <xf numFmtId="165" fontId="2" fillId="3" borderId="7" xfId="0" applyNumberFormat="1" applyFont="1" applyFill="1" applyBorder="1" applyAlignment="1">
      <alignment vertical="center"/>
    </xf>
    <xf numFmtId="44" fontId="3" fillId="0" borderId="34" xfId="0" applyNumberFormat="1" applyFont="1" applyBorder="1" applyAlignment="1">
      <alignment vertical="center"/>
    </xf>
    <xf numFmtId="44" fontId="2" fillId="0" borderId="7" xfId="2" applyFont="1" applyFill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164" fontId="2" fillId="0" borderId="16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vertical="center" wrapText="1"/>
    </xf>
    <xf numFmtId="44" fontId="2" fillId="2" borderId="7" xfId="0" applyNumberFormat="1" applyFont="1" applyFill="1" applyBorder="1" applyAlignment="1">
      <alignment vertical="center"/>
    </xf>
    <xf numFmtId="44" fontId="2" fillId="2" borderId="6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44" fontId="9" fillId="3" borderId="7" xfId="0" applyNumberFormat="1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5" borderId="8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44" fontId="2" fillId="4" borderId="7" xfId="2" applyFont="1" applyFill="1" applyBorder="1" applyAlignment="1">
      <alignment vertical="center"/>
    </xf>
    <xf numFmtId="44" fontId="2" fillId="5" borderId="7" xfId="2" applyFont="1" applyFill="1" applyBorder="1" applyAlignment="1">
      <alignment vertical="center" wrapText="1"/>
    </xf>
    <xf numFmtId="44" fontId="2" fillId="5" borderId="7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8">
    <cellStyle name="Migliaia" xfId="1" builtinId="3"/>
    <cellStyle name="Migliaia 2" xfId="4" xr:uid="{2CFC7120-1737-4FD3-A3CA-BD414A77DA18}"/>
    <cellStyle name="Normale" xfId="0" builtinId="0"/>
    <cellStyle name="Normale 2" xfId="5" xr:uid="{A0E6AC92-6919-493D-A4DA-92DBFD6F2891}"/>
    <cellStyle name="Normale 3" xfId="3" xr:uid="{DCF2197D-351B-4043-B2A7-06935CB5796D}"/>
    <cellStyle name="Percentuale 2" xfId="6" xr:uid="{4ED2F5EB-B28D-4915-877F-30A40091C723}"/>
    <cellStyle name="Valuta" xfId="2" builtinId="4"/>
    <cellStyle name="Valuta 2" xfId="7" xr:uid="{D6CD6EF7-509B-43DF-9758-851FEB1264C8}"/>
  </cellStyles>
  <dxfs count="0"/>
  <tableStyles count="0" defaultTableStyle="TableStyleMedium9" defaultPivotStyle="PivotStyleLight16"/>
  <colors>
    <mruColors>
      <color rgb="FF60FA93"/>
      <color rgb="FFD8F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62"/>
  <sheetViews>
    <sheetView showGridLines="0" tabSelected="1" view="pageBreakPreview" zoomScale="70" zoomScaleNormal="70" zoomScaleSheetLayoutView="70" workbookViewId="0">
      <pane ySplit="1680" topLeftCell="A7" activePane="bottomLeft"/>
      <selection activeCell="G3" sqref="G3:I3"/>
      <selection pane="bottomLeft" activeCell="P12" sqref="P12:P14"/>
    </sheetView>
  </sheetViews>
  <sheetFormatPr defaultColWidth="9.140625" defaultRowHeight="12.75" x14ac:dyDescent="0.25"/>
  <cols>
    <col min="1" max="1" width="12.7109375" style="91" customWidth="1"/>
    <col min="2" max="2" width="16.42578125" style="91" customWidth="1"/>
    <col min="3" max="3" width="12.28515625" style="91" customWidth="1"/>
    <col min="4" max="4" width="12.5703125" style="91" customWidth="1"/>
    <col min="5" max="5" width="24.28515625" style="91" customWidth="1"/>
    <col min="6" max="6" width="11.7109375" style="91" customWidth="1"/>
    <col min="7" max="7" width="13.7109375" style="91" customWidth="1"/>
    <col min="8" max="8" width="28.42578125" style="91" customWidth="1"/>
    <col min="9" max="9" width="30" style="91" customWidth="1"/>
    <col min="10" max="10" width="14.28515625" style="91" customWidth="1"/>
    <col min="11" max="11" width="21.28515625" style="91" customWidth="1"/>
    <col min="12" max="12" width="16.28515625" style="91" customWidth="1"/>
    <col min="13" max="14" width="11.28515625" style="91" customWidth="1"/>
    <col min="15" max="15" width="20.85546875" style="91" customWidth="1"/>
    <col min="16" max="16" width="19.140625" style="91" customWidth="1"/>
    <col min="17" max="17" width="15.5703125" style="91" customWidth="1"/>
    <col min="18" max="18" width="19.85546875" style="91" customWidth="1"/>
    <col min="19" max="20" width="14.5703125" style="91" customWidth="1"/>
    <col min="21" max="21" width="16.42578125" style="91" customWidth="1"/>
    <col min="22" max="23" width="14.5703125" style="91" customWidth="1"/>
    <col min="24" max="24" width="17" style="91" customWidth="1"/>
    <col min="25" max="25" width="14.42578125" style="91" customWidth="1"/>
    <col min="26" max="26" width="16.28515625" style="91" customWidth="1"/>
    <col min="27" max="27" width="17.42578125" style="91" customWidth="1"/>
    <col min="28" max="28" width="12.140625" style="91" customWidth="1"/>
    <col min="29" max="31" width="13.42578125" style="91" customWidth="1"/>
    <col min="32" max="32" width="15" style="91" customWidth="1"/>
    <col min="33" max="33" width="14.28515625" style="91" customWidth="1"/>
    <col min="34" max="36" width="12.140625" style="91" customWidth="1"/>
    <col min="37" max="37" width="14.28515625" style="91" customWidth="1"/>
    <col min="38" max="16384" width="9.140625" style="91"/>
  </cols>
  <sheetData>
    <row r="1" spans="1:36" ht="21.75" customHeight="1" x14ac:dyDescent="0.25">
      <c r="A1" s="135" t="s">
        <v>58</v>
      </c>
      <c r="B1" s="135"/>
      <c r="C1" s="135"/>
      <c r="D1" s="135"/>
      <c r="E1" s="135"/>
      <c r="F1" s="135"/>
      <c r="G1" s="135"/>
    </row>
    <row r="2" spans="1:36" ht="21.75" customHeight="1" thickBot="1" x14ac:dyDescent="0.3"/>
    <row r="3" spans="1:36" s="92" customFormat="1" ht="44.25" customHeight="1" x14ac:dyDescent="0.25">
      <c r="A3" s="114" t="s">
        <v>0</v>
      </c>
      <c r="B3" s="115"/>
      <c r="C3" s="115"/>
      <c r="D3" s="115"/>
      <c r="E3" s="115"/>
      <c r="F3" s="115"/>
      <c r="G3" s="110" t="s">
        <v>1</v>
      </c>
      <c r="H3" s="140"/>
      <c r="I3" s="141"/>
      <c r="J3" s="136" t="s">
        <v>18</v>
      </c>
      <c r="K3" s="137"/>
      <c r="L3" s="137"/>
      <c r="M3" s="137"/>
      <c r="N3" s="142"/>
      <c r="O3" s="110" t="s">
        <v>52</v>
      </c>
      <c r="P3" s="111"/>
      <c r="Q3" s="115" t="s">
        <v>54</v>
      </c>
      <c r="R3" s="115"/>
      <c r="S3" s="115"/>
      <c r="T3" s="115"/>
      <c r="U3" s="115"/>
      <c r="V3" s="115"/>
      <c r="W3" s="115"/>
      <c r="X3" s="4" t="s">
        <v>55</v>
      </c>
      <c r="Y3" s="5"/>
      <c r="Z3" s="5"/>
      <c r="AA3" s="5"/>
      <c r="AB3" s="6"/>
      <c r="AC3" s="80" t="s">
        <v>56</v>
      </c>
      <c r="AD3" s="5"/>
      <c r="AE3" s="5"/>
      <c r="AF3" s="5"/>
      <c r="AG3" s="6"/>
      <c r="AH3" s="136" t="s">
        <v>19</v>
      </c>
      <c r="AI3" s="137"/>
      <c r="AJ3" s="138"/>
    </row>
    <row r="4" spans="1:36" s="92" customFormat="1" ht="18.75" customHeight="1" x14ac:dyDescent="0.25">
      <c r="A4" s="120" t="s">
        <v>38</v>
      </c>
      <c r="B4" s="120" t="s">
        <v>37</v>
      </c>
      <c r="C4" s="120" t="s">
        <v>36</v>
      </c>
      <c r="D4" s="120" t="s">
        <v>35</v>
      </c>
      <c r="E4" s="120" t="s">
        <v>115</v>
      </c>
      <c r="F4" s="118" t="s">
        <v>34</v>
      </c>
      <c r="G4" s="122" t="s">
        <v>33</v>
      </c>
      <c r="H4" s="120" t="s">
        <v>32</v>
      </c>
      <c r="I4" s="118" t="s">
        <v>15</v>
      </c>
      <c r="J4" s="112" t="s">
        <v>31</v>
      </c>
      <c r="K4" s="125" t="s">
        <v>116</v>
      </c>
      <c r="L4" s="125" t="s">
        <v>30</v>
      </c>
      <c r="M4" s="125" t="s">
        <v>29</v>
      </c>
      <c r="N4" s="124" t="s">
        <v>28</v>
      </c>
      <c r="O4" s="112" t="s">
        <v>39</v>
      </c>
      <c r="P4" s="113" t="s">
        <v>53</v>
      </c>
      <c r="Q4" s="143" t="s">
        <v>49</v>
      </c>
      <c r="R4" s="143"/>
      <c r="S4" s="143"/>
      <c r="T4" s="144"/>
      <c r="U4" s="145" t="s">
        <v>50</v>
      </c>
      <c r="V4" s="146"/>
      <c r="W4" s="116" t="s">
        <v>17</v>
      </c>
      <c r="X4" s="130">
        <v>2026</v>
      </c>
      <c r="Y4" s="2"/>
      <c r="Z4" s="131">
        <v>2027</v>
      </c>
      <c r="AA4" s="131">
        <v>2028</v>
      </c>
      <c r="AB4" s="134" t="s">
        <v>59</v>
      </c>
      <c r="AC4" s="132" t="s">
        <v>27</v>
      </c>
      <c r="AD4" s="128" t="s">
        <v>26</v>
      </c>
      <c r="AE4" s="128" t="s">
        <v>25</v>
      </c>
      <c r="AF4" s="128" t="s">
        <v>24</v>
      </c>
      <c r="AG4" s="126" t="s">
        <v>23</v>
      </c>
      <c r="AH4" s="147" t="s">
        <v>16</v>
      </c>
      <c r="AI4" s="128" t="s">
        <v>117</v>
      </c>
      <c r="AJ4" s="126" t="s">
        <v>118</v>
      </c>
    </row>
    <row r="5" spans="1:36" s="93" customFormat="1" ht="66.75" customHeight="1" x14ac:dyDescent="0.25">
      <c r="A5" s="121"/>
      <c r="B5" s="121"/>
      <c r="C5" s="121"/>
      <c r="D5" s="121"/>
      <c r="E5" s="121"/>
      <c r="F5" s="119"/>
      <c r="G5" s="123"/>
      <c r="H5" s="121"/>
      <c r="I5" s="119"/>
      <c r="J5" s="112"/>
      <c r="K5" s="125"/>
      <c r="L5" s="125"/>
      <c r="M5" s="125"/>
      <c r="N5" s="124"/>
      <c r="O5" s="112"/>
      <c r="P5" s="113"/>
      <c r="Q5" s="89" t="s">
        <v>46</v>
      </c>
      <c r="R5" s="10" t="s">
        <v>20</v>
      </c>
      <c r="S5" s="10" t="s">
        <v>21</v>
      </c>
      <c r="T5" s="10" t="s">
        <v>22</v>
      </c>
      <c r="U5" s="9" t="s">
        <v>47</v>
      </c>
      <c r="V5" s="11" t="s">
        <v>48</v>
      </c>
      <c r="W5" s="117"/>
      <c r="X5" s="130"/>
      <c r="Y5" s="10" t="s">
        <v>83</v>
      </c>
      <c r="Z5" s="131"/>
      <c r="AA5" s="131"/>
      <c r="AB5" s="134"/>
      <c r="AC5" s="133"/>
      <c r="AD5" s="129"/>
      <c r="AE5" s="129"/>
      <c r="AF5" s="129"/>
      <c r="AG5" s="127"/>
      <c r="AH5" s="148"/>
      <c r="AI5" s="129"/>
      <c r="AJ5" s="127"/>
    </row>
    <row r="6" spans="1:36" ht="156.75" customHeight="1" x14ac:dyDescent="0.25">
      <c r="A6" s="2" t="s">
        <v>73</v>
      </c>
      <c r="B6" s="2" t="s">
        <v>74</v>
      </c>
      <c r="C6" s="2" t="s">
        <v>60</v>
      </c>
      <c r="D6" s="2" t="s">
        <v>75</v>
      </c>
      <c r="E6" s="2">
        <v>1</v>
      </c>
      <c r="F6" s="7"/>
      <c r="G6" s="1" t="s">
        <v>76</v>
      </c>
      <c r="H6" s="2" t="s">
        <v>77</v>
      </c>
      <c r="I6" s="7" t="s">
        <v>78</v>
      </c>
      <c r="J6" s="13"/>
      <c r="K6" s="88">
        <v>70000</v>
      </c>
      <c r="L6" s="14"/>
      <c r="M6" s="14"/>
      <c r="N6" s="24"/>
      <c r="O6" s="13"/>
      <c r="P6" s="15" t="s">
        <v>112</v>
      </c>
      <c r="Q6" s="90">
        <f>K6*0.95</f>
        <v>66500</v>
      </c>
      <c r="R6" s="17">
        <f>K6*0.05</f>
        <v>3500</v>
      </c>
      <c r="S6" s="14"/>
      <c r="T6" s="16"/>
      <c r="U6" s="13"/>
      <c r="V6" s="15"/>
      <c r="W6" s="75"/>
      <c r="X6" s="13"/>
      <c r="Y6" s="14"/>
      <c r="Z6" s="14"/>
      <c r="AA6" s="14"/>
      <c r="AB6" s="15"/>
      <c r="AC6" s="18"/>
      <c r="AD6" s="14"/>
      <c r="AE6" s="14"/>
      <c r="AF6" s="14"/>
      <c r="AG6" s="15"/>
      <c r="AH6" s="13"/>
      <c r="AI6" s="14"/>
      <c r="AJ6" s="15"/>
    </row>
    <row r="7" spans="1:36" ht="83.25" customHeight="1" x14ac:dyDescent="0.25">
      <c r="A7" s="2" t="s">
        <v>73</v>
      </c>
      <c r="B7" s="2" t="s">
        <v>79</v>
      </c>
      <c r="C7" s="2" t="s">
        <v>60</v>
      </c>
      <c r="D7" s="2" t="s">
        <v>80</v>
      </c>
      <c r="E7" s="2">
        <v>1</v>
      </c>
      <c r="F7" s="7"/>
      <c r="G7" s="1" t="s">
        <v>73</v>
      </c>
      <c r="H7" s="2" t="s">
        <v>81</v>
      </c>
      <c r="I7" s="7" t="s">
        <v>78</v>
      </c>
      <c r="J7" s="13"/>
      <c r="K7" s="88">
        <v>300000</v>
      </c>
      <c r="L7" s="14"/>
      <c r="M7" s="14"/>
      <c r="N7" s="24"/>
      <c r="O7" s="13"/>
      <c r="P7" s="15"/>
      <c r="Q7" s="90">
        <f>K7*0.95</f>
        <v>285000</v>
      </c>
      <c r="R7" s="17">
        <f>K7*0.05</f>
        <v>15000</v>
      </c>
      <c r="S7" s="14"/>
      <c r="T7" s="16"/>
      <c r="U7" s="13"/>
      <c r="V7" s="15"/>
      <c r="W7" s="75"/>
      <c r="X7" s="13"/>
      <c r="Y7" s="14"/>
      <c r="Z7" s="14"/>
      <c r="AA7" s="14"/>
      <c r="AB7" s="15"/>
      <c r="AC7" s="81"/>
      <c r="AD7" s="19"/>
      <c r="AE7" s="19"/>
      <c r="AF7" s="19"/>
      <c r="AG7" s="20"/>
      <c r="AH7" s="13"/>
      <c r="AI7" s="14"/>
      <c r="AJ7" s="15"/>
    </row>
    <row r="8" spans="1:36" ht="45.75" customHeight="1" x14ac:dyDescent="0.25">
      <c r="A8" s="2" t="s">
        <v>73</v>
      </c>
      <c r="B8" s="2" t="s">
        <v>66</v>
      </c>
      <c r="C8" s="2" t="s">
        <v>66</v>
      </c>
      <c r="D8" s="2" t="s">
        <v>66</v>
      </c>
      <c r="E8" s="2">
        <v>2</v>
      </c>
      <c r="F8" s="7"/>
      <c r="G8" s="1" t="s">
        <v>60</v>
      </c>
      <c r="H8" s="2" t="s">
        <v>84</v>
      </c>
      <c r="I8" s="7" t="s">
        <v>82</v>
      </c>
      <c r="J8" s="13"/>
      <c r="K8" s="88">
        <v>9434388</v>
      </c>
      <c r="L8" s="14"/>
      <c r="M8" s="14"/>
      <c r="N8" s="24"/>
      <c r="O8" s="21" t="s">
        <v>85</v>
      </c>
      <c r="P8" s="15" t="s">
        <v>113</v>
      </c>
      <c r="Q8" s="23">
        <v>8316366</v>
      </c>
      <c r="R8" s="14"/>
      <c r="S8" s="14"/>
      <c r="T8" s="17">
        <v>1118022</v>
      </c>
      <c r="U8" s="13"/>
      <c r="V8" s="15"/>
      <c r="W8" s="76" t="s">
        <v>87</v>
      </c>
      <c r="X8" s="22">
        <f>(Q8+T8)/3</f>
        <v>3144796</v>
      </c>
      <c r="Y8" s="17"/>
      <c r="Z8" s="17">
        <f>(Q8+T8)/3</f>
        <v>3144796</v>
      </c>
      <c r="AA8" s="17">
        <f>(Q8+T8)/3</f>
        <v>3144796</v>
      </c>
      <c r="AB8" s="15"/>
      <c r="AC8" s="81">
        <v>46174</v>
      </c>
      <c r="AD8" s="8" t="s">
        <v>86</v>
      </c>
      <c r="AE8" s="19">
        <v>46327</v>
      </c>
      <c r="AF8" s="19">
        <v>46934</v>
      </c>
      <c r="AG8" s="20">
        <v>46935</v>
      </c>
      <c r="AH8" s="13"/>
      <c r="AI8" s="14"/>
      <c r="AJ8" s="15"/>
    </row>
    <row r="9" spans="1:36" ht="70.5" customHeight="1" x14ac:dyDescent="0.25">
      <c r="A9" s="2" t="s">
        <v>73</v>
      </c>
      <c r="B9" s="2" t="s">
        <v>66</v>
      </c>
      <c r="C9" s="2" t="s">
        <v>66</v>
      </c>
      <c r="D9" s="2" t="s">
        <v>66</v>
      </c>
      <c r="E9" s="2">
        <v>2</v>
      </c>
      <c r="F9" s="24"/>
      <c r="G9" s="1" t="s">
        <v>91</v>
      </c>
      <c r="H9" s="8" t="s">
        <v>88</v>
      </c>
      <c r="I9" s="12" t="s">
        <v>90</v>
      </c>
      <c r="J9" s="13"/>
      <c r="K9" s="108">
        <v>1284008.3799999999</v>
      </c>
      <c r="L9" s="14"/>
      <c r="M9" s="14"/>
      <c r="N9" s="24"/>
      <c r="O9" s="13" t="s">
        <v>88</v>
      </c>
      <c r="P9" s="105" t="s">
        <v>124</v>
      </c>
      <c r="Q9" s="18"/>
      <c r="R9" s="14"/>
      <c r="S9" s="14"/>
      <c r="T9" s="107">
        <f>K9-Q9-R9-S9-U9-V9</f>
        <v>1284008.3799999999</v>
      </c>
      <c r="U9" s="13"/>
      <c r="V9" s="15"/>
      <c r="W9" s="75"/>
      <c r="X9" s="13"/>
      <c r="Y9" s="14"/>
      <c r="Z9" s="14"/>
      <c r="AA9" s="14"/>
      <c r="AB9" s="15"/>
      <c r="AC9" s="18"/>
      <c r="AD9" s="14"/>
      <c r="AE9" s="14"/>
      <c r="AF9" s="14"/>
      <c r="AG9" s="15"/>
      <c r="AH9" s="13"/>
      <c r="AI9" s="14"/>
      <c r="AJ9" s="15"/>
    </row>
    <row r="10" spans="1:36" ht="70.5" customHeight="1" x14ac:dyDescent="0.25">
      <c r="A10" s="2" t="s">
        <v>73</v>
      </c>
      <c r="B10" s="2" t="s">
        <v>66</v>
      </c>
      <c r="C10" s="2" t="s">
        <v>66</v>
      </c>
      <c r="D10" s="2" t="s">
        <v>66</v>
      </c>
      <c r="E10" s="2">
        <v>3</v>
      </c>
      <c r="F10" s="24"/>
      <c r="G10" s="1" t="s">
        <v>92</v>
      </c>
      <c r="H10" s="8" t="s">
        <v>88</v>
      </c>
      <c r="I10" s="7" t="s">
        <v>123</v>
      </c>
      <c r="J10" s="13"/>
      <c r="K10" s="109">
        <v>253277.84</v>
      </c>
      <c r="L10" s="14"/>
      <c r="M10" s="14"/>
      <c r="N10" s="24"/>
      <c r="O10" s="13" t="s">
        <v>88</v>
      </c>
      <c r="P10" s="105" t="s">
        <v>124</v>
      </c>
      <c r="Q10" s="18"/>
      <c r="R10" s="14"/>
      <c r="S10" s="14"/>
      <c r="T10" s="16"/>
      <c r="U10" s="13"/>
      <c r="V10" s="15"/>
      <c r="W10" s="75"/>
      <c r="X10" s="13"/>
      <c r="Y10" s="14"/>
      <c r="Z10" s="14"/>
      <c r="AA10" s="14"/>
      <c r="AB10" s="15"/>
      <c r="AC10" s="18"/>
      <c r="AD10" s="14"/>
      <c r="AE10" s="14"/>
      <c r="AF10" s="14"/>
      <c r="AG10" s="15"/>
      <c r="AH10" s="13"/>
      <c r="AI10" s="14"/>
      <c r="AJ10" s="15"/>
    </row>
    <row r="11" spans="1:36" ht="70.5" customHeight="1" x14ac:dyDescent="0.25">
      <c r="A11" s="2"/>
      <c r="B11" s="2"/>
      <c r="C11" s="2"/>
      <c r="D11" s="2"/>
      <c r="E11" s="7"/>
      <c r="F11" s="24"/>
      <c r="G11" s="1"/>
      <c r="H11" s="12"/>
      <c r="I11" s="7"/>
      <c r="J11" s="13"/>
      <c r="K11" s="17"/>
      <c r="L11" s="14"/>
      <c r="M11" s="14"/>
      <c r="N11" s="24"/>
      <c r="O11" s="13"/>
      <c r="P11" s="15"/>
      <c r="Q11" s="18"/>
      <c r="R11" s="14"/>
      <c r="S11" s="14"/>
      <c r="T11" s="16"/>
      <c r="U11" s="13"/>
      <c r="V11" s="15"/>
      <c r="W11" s="75"/>
      <c r="X11" s="13"/>
      <c r="Y11" s="14"/>
      <c r="Z11" s="14"/>
      <c r="AA11" s="14"/>
      <c r="AB11" s="15"/>
      <c r="AC11" s="18"/>
      <c r="AD11" s="14"/>
      <c r="AE11" s="14"/>
      <c r="AF11" s="14"/>
      <c r="AG11" s="15"/>
      <c r="AH11" s="13"/>
      <c r="AI11" s="14"/>
      <c r="AJ11" s="15"/>
    </row>
    <row r="12" spans="1:36" s="97" customFormat="1" ht="76.5" customHeight="1" x14ac:dyDescent="0.25">
      <c r="A12" s="41" t="s">
        <v>60</v>
      </c>
      <c r="B12" s="41" t="s">
        <v>66</v>
      </c>
      <c r="C12" s="41"/>
      <c r="D12" s="41"/>
      <c r="E12" s="42">
        <v>1</v>
      </c>
      <c r="F12" s="58"/>
      <c r="G12" s="44" t="s">
        <v>65</v>
      </c>
      <c r="H12" s="94" t="s">
        <v>64</v>
      </c>
      <c r="I12" s="94" t="s">
        <v>62</v>
      </c>
      <c r="J12" s="45"/>
      <c r="K12" s="95">
        <v>998248</v>
      </c>
      <c r="L12" s="41"/>
      <c r="M12" s="41"/>
      <c r="N12" s="58"/>
      <c r="O12" s="44" t="s">
        <v>114</v>
      </c>
      <c r="P12" s="106" t="s">
        <v>125</v>
      </c>
      <c r="Q12" s="59"/>
      <c r="R12" s="95">
        <v>998248</v>
      </c>
      <c r="S12" s="41"/>
      <c r="T12" s="46"/>
      <c r="U12" s="45"/>
      <c r="V12" s="43"/>
      <c r="W12" s="77"/>
      <c r="X12" s="96">
        <f>R12/2</f>
        <v>499124</v>
      </c>
      <c r="Y12" s="95"/>
      <c r="Z12" s="95">
        <f>R12/2</f>
        <v>499124</v>
      </c>
      <c r="AA12" s="41"/>
      <c r="AB12" s="43"/>
      <c r="AC12" s="82">
        <v>46081</v>
      </c>
      <c r="AD12" s="47">
        <v>46082</v>
      </c>
      <c r="AE12" s="47">
        <v>46174</v>
      </c>
      <c r="AF12" s="47">
        <v>46356</v>
      </c>
      <c r="AG12" s="48">
        <v>46357</v>
      </c>
      <c r="AH12" s="45"/>
      <c r="AI12" s="41"/>
      <c r="AJ12" s="43"/>
    </row>
    <row r="13" spans="1:36" s="97" customFormat="1" ht="76.5" customHeight="1" x14ac:dyDescent="0.25">
      <c r="A13" s="41" t="s">
        <v>60</v>
      </c>
      <c r="B13" s="41" t="s">
        <v>66</v>
      </c>
      <c r="C13" s="41"/>
      <c r="D13" s="41"/>
      <c r="E13" s="42">
        <v>1</v>
      </c>
      <c r="F13" s="58"/>
      <c r="G13" s="44" t="s">
        <v>65</v>
      </c>
      <c r="H13" s="94" t="s">
        <v>61</v>
      </c>
      <c r="I13" s="94" t="s">
        <v>63</v>
      </c>
      <c r="J13" s="45"/>
      <c r="K13" s="95">
        <v>917752</v>
      </c>
      <c r="L13" s="41"/>
      <c r="M13" s="41"/>
      <c r="N13" s="58"/>
      <c r="O13" s="44" t="s">
        <v>114</v>
      </c>
      <c r="P13" s="106" t="s">
        <v>125</v>
      </c>
      <c r="Q13" s="59"/>
      <c r="R13" s="95">
        <v>917752</v>
      </c>
      <c r="S13" s="41"/>
      <c r="T13" s="46"/>
      <c r="U13" s="45"/>
      <c r="V13" s="43"/>
      <c r="W13" s="77"/>
      <c r="X13" s="96">
        <f t="shared" ref="X13:X14" si="0">R13/2</f>
        <v>458876</v>
      </c>
      <c r="Y13" s="95"/>
      <c r="Z13" s="95">
        <f t="shared" ref="Z13:Z15" si="1">R13/2</f>
        <v>458876</v>
      </c>
      <c r="AA13" s="41"/>
      <c r="AB13" s="43"/>
      <c r="AC13" s="82">
        <v>46023</v>
      </c>
      <c r="AD13" s="47">
        <v>46054</v>
      </c>
      <c r="AE13" s="47">
        <v>46113</v>
      </c>
      <c r="AF13" s="47">
        <v>46203</v>
      </c>
      <c r="AG13" s="48">
        <v>46204</v>
      </c>
      <c r="AH13" s="45"/>
      <c r="AI13" s="41"/>
      <c r="AJ13" s="43"/>
    </row>
    <row r="14" spans="1:36" s="97" customFormat="1" ht="76.5" customHeight="1" x14ac:dyDescent="0.25">
      <c r="A14" s="41"/>
      <c r="B14" s="41" t="s">
        <v>70</v>
      </c>
      <c r="C14" s="41"/>
      <c r="D14" s="41"/>
      <c r="E14" s="42"/>
      <c r="F14" s="58"/>
      <c r="G14" s="44" t="s">
        <v>60</v>
      </c>
      <c r="H14" s="94" t="s">
        <v>71</v>
      </c>
      <c r="I14" s="94" t="s">
        <v>72</v>
      </c>
      <c r="J14" s="45"/>
      <c r="K14" s="95">
        <v>300000</v>
      </c>
      <c r="L14" s="41"/>
      <c r="M14" s="41"/>
      <c r="N14" s="58"/>
      <c r="O14" s="44" t="s">
        <v>114</v>
      </c>
      <c r="P14" s="106" t="s">
        <v>125</v>
      </c>
      <c r="Q14" s="59"/>
      <c r="R14" s="95">
        <v>300000</v>
      </c>
      <c r="S14" s="41"/>
      <c r="T14" s="46"/>
      <c r="U14" s="45"/>
      <c r="V14" s="43"/>
      <c r="W14" s="77"/>
      <c r="X14" s="96">
        <f t="shared" si="0"/>
        <v>150000</v>
      </c>
      <c r="Y14" s="95"/>
      <c r="Z14" s="95">
        <f t="shared" si="1"/>
        <v>150000</v>
      </c>
      <c r="AA14" s="41"/>
      <c r="AB14" s="43"/>
      <c r="AC14" s="82">
        <v>46081</v>
      </c>
      <c r="AD14" s="47">
        <v>46082</v>
      </c>
      <c r="AE14" s="47">
        <v>46174</v>
      </c>
      <c r="AF14" s="47">
        <v>46356</v>
      </c>
      <c r="AG14" s="48">
        <v>46357</v>
      </c>
      <c r="AH14" s="45"/>
      <c r="AI14" s="41"/>
      <c r="AJ14" s="43"/>
    </row>
    <row r="15" spans="1:36" s="97" customFormat="1" ht="69.75" customHeight="1" x14ac:dyDescent="0.25">
      <c r="A15" s="41" t="s">
        <v>60</v>
      </c>
      <c r="B15" s="49" t="s">
        <v>67</v>
      </c>
      <c r="C15" s="41"/>
      <c r="D15" s="41"/>
      <c r="E15" s="42">
        <v>1</v>
      </c>
      <c r="F15" s="58"/>
      <c r="G15" s="53" t="s">
        <v>68</v>
      </c>
      <c r="H15" s="98" t="s">
        <v>69</v>
      </c>
      <c r="I15" s="68" t="s">
        <v>89</v>
      </c>
      <c r="J15" s="45"/>
      <c r="K15" s="95">
        <v>250000</v>
      </c>
      <c r="L15" s="41"/>
      <c r="M15" s="41"/>
      <c r="N15" s="58"/>
      <c r="O15" s="45"/>
      <c r="P15" s="43"/>
      <c r="Q15" s="59"/>
      <c r="R15" s="95">
        <v>250000</v>
      </c>
      <c r="S15" s="41"/>
      <c r="T15" s="46"/>
      <c r="U15" s="45"/>
      <c r="V15" s="43"/>
      <c r="W15" s="77"/>
      <c r="X15" s="96">
        <f>R15/2</f>
        <v>125000</v>
      </c>
      <c r="Y15" s="95"/>
      <c r="Z15" s="95">
        <f t="shared" si="1"/>
        <v>125000</v>
      </c>
      <c r="AA15" s="85"/>
      <c r="AB15" s="43"/>
      <c r="AC15" s="82">
        <v>46112</v>
      </c>
      <c r="AD15" s="47">
        <v>46113</v>
      </c>
      <c r="AE15" s="47">
        <v>46204</v>
      </c>
      <c r="AF15" s="47">
        <v>46357</v>
      </c>
      <c r="AG15" s="48">
        <v>46418</v>
      </c>
      <c r="AH15" s="45"/>
      <c r="AI15" s="41"/>
      <c r="AJ15" s="43"/>
    </row>
    <row r="16" spans="1:36" s="101" customFormat="1" ht="32.25" customHeight="1" x14ac:dyDescent="0.25">
      <c r="A16" s="61" t="s">
        <v>60</v>
      </c>
      <c r="B16" s="99" t="s">
        <v>60</v>
      </c>
      <c r="C16" s="61"/>
      <c r="D16" s="61"/>
      <c r="E16" s="62">
        <v>1</v>
      </c>
      <c r="F16" s="63"/>
      <c r="G16" s="64"/>
      <c r="H16" s="99" t="s">
        <v>101</v>
      </c>
      <c r="I16" s="63"/>
      <c r="J16" s="64"/>
      <c r="K16" s="100">
        <v>2000000</v>
      </c>
      <c r="L16" s="61"/>
      <c r="M16" s="61"/>
      <c r="N16" s="63"/>
      <c r="O16" s="64"/>
      <c r="P16" s="65"/>
      <c r="Q16" s="66"/>
      <c r="R16" s="100">
        <v>2000000</v>
      </c>
      <c r="S16" s="61"/>
      <c r="T16" s="67"/>
      <c r="U16" s="64"/>
      <c r="V16" s="65"/>
      <c r="W16" s="78"/>
      <c r="X16" s="71">
        <f>K16/3</f>
        <v>666666.66666666663</v>
      </c>
      <c r="Y16" s="61"/>
      <c r="Z16" s="86">
        <f>K16/3</f>
        <v>666666.66666666663</v>
      </c>
      <c r="AA16" s="86">
        <f>K16/3</f>
        <v>666666.66666666663</v>
      </c>
      <c r="AB16" s="65"/>
      <c r="AC16" s="83">
        <v>46174</v>
      </c>
      <c r="AD16" s="72">
        <v>46295</v>
      </c>
      <c r="AE16" s="73">
        <v>46327</v>
      </c>
      <c r="AF16" s="73">
        <v>46934</v>
      </c>
      <c r="AG16" s="74">
        <v>46935</v>
      </c>
      <c r="AH16" s="64"/>
      <c r="AI16" s="61"/>
      <c r="AJ16" s="65"/>
    </row>
    <row r="17" spans="1:36" s="101" customFormat="1" ht="32.25" customHeight="1" x14ac:dyDescent="0.25">
      <c r="A17" s="61" t="s">
        <v>60</v>
      </c>
      <c r="B17" s="99" t="s">
        <v>60</v>
      </c>
      <c r="C17" s="61"/>
      <c r="D17" s="61"/>
      <c r="E17" s="62">
        <v>3</v>
      </c>
      <c r="F17" s="63"/>
      <c r="G17" s="64"/>
      <c r="H17" s="99" t="s">
        <v>102</v>
      </c>
      <c r="I17" s="63"/>
      <c r="J17" s="64"/>
      <c r="K17" s="100">
        <v>2000000</v>
      </c>
      <c r="L17" s="61"/>
      <c r="M17" s="61"/>
      <c r="N17" s="63"/>
      <c r="O17" s="64"/>
      <c r="P17" s="65"/>
      <c r="Q17" s="66"/>
      <c r="R17" s="100">
        <v>2000000</v>
      </c>
      <c r="S17" s="61"/>
      <c r="T17" s="67"/>
      <c r="U17" s="64"/>
      <c r="V17" s="65"/>
      <c r="W17" s="78"/>
      <c r="X17" s="71">
        <f t="shared" ref="X17:X27" si="2">K17/3</f>
        <v>666666.66666666663</v>
      </c>
      <c r="Y17" s="61"/>
      <c r="Z17" s="86">
        <f t="shared" ref="Z17:Z27" si="3">K17/3</f>
        <v>666666.66666666663</v>
      </c>
      <c r="AA17" s="86">
        <f t="shared" ref="AA17:AA27" si="4">K17/3</f>
        <v>666666.66666666663</v>
      </c>
      <c r="AB17" s="65"/>
      <c r="AC17" s="83">
        <v>46174</v>
      </c>
      <c r="AD17" s="72">
        <v>46295</v>
      </c>
      <c r="AE17" s="73">
        <v>46327</v>
      </c>
      <c r="AF17" s="73">
        <v>46934</v>
      </c>
      <c r="AG17" s="74">
        <v>46935</v>
      </c>
      <c r="AH17" s="64"/>
      <c r="AI17" s="61"/>
      <c r="AJ17" s="65"/>
    </row>
    <row r="18" spans="1:36" s="101" customFormat="1" ht="32.25" customHeight="1" x14ac:dyDescent="0.25">
      <c r="A18" s="61" t="s">
        <v>60</v>
      </c>
      <c r="B18" s="99" t="s">
        <v>60</v>
      </c>
      <c r="C18" s="61"/>
      <c r="D18" s="61"/>
      <c r="E18" s="62">
        <v>3</v>
      </c>
      <c r="F18" s="63"/>
      <c r="G18" s="64"/>
      <c r="H18" s="99" t="s">
        <v>103</v>
      </c>
      <c r="I18" s="63"/>
      <c r="J18" s="64"/>
      <c r="K18" s="100">
        <v>2000000</v>
      </c>
      <c r="L18" s="61"/>
      <c r="M18" s="61"/>
      <c r="N18" s="63"/>
      <c r="O18" s="64"/>
      <c r="P18" s="65"/>
      <c r="Q18" s="66"/>
      <c r="R18" s="100">
        <v>2000000</v>
      </c>
      <c r="S18" s="61"/>
      <c r="T18" s="67"/>
      <c r="U18" s="64"/>
      <c r="V18" s="65"/>
      <c r="W18" s="78"/>
      <c r="X18" s="71">
        <f t="shared" si="2"/>
        <v>666666.66666666663</v>
      </c>
      <c r="Y18" s="61"/>
      <c r="Z18" s="86">
        <f t="shared" si="3"/>
        <v>666666.66666666663</v>
      </c>
      <c r="AA18" s="86">
        <f t="shared" si="4"/>
        <v>666666.66666666663</v>
      </c>
      <c r="AB18" s="65"/>
      <c r="AC18" s="83">
        <v>46174</v>
      </c>
      <c r="AD18" s="72">
        <v>46295</v>
      </c>
      <c r="AE18" s="73">
        <v>46327</v>
      </c>
      <c r="AF18" s="73">
        <v>46934</v>
      </c>
      <c r="AG18" s="74">
        <v>46935</v>
      </c>
      <c r="AH18" s="64"/>
      <c r="AI18" s="61"/>
      <c r="AJ18" s="65"/>
    </row>
    <row r="19" spans="1:36" s="101" customFormat="1" ht="32.25" customHeight="1" x14ac:dyDescent="0.25">
      <c r="A19" s="61" t="s">
        <v>60</v>
      </c>
      <c r="B19" s="99" t="s">
        <v>60</v>
      </c>
      <c r="C19" s="61"/>
      <c r="D19" s="61"/>
      <c r="E19" s="62">
        <v>3</v>
      </c>
      <c r="F19" s="63"/>
      <c r="G19" s="64"/>
      <c r="H19" s="99" t="s">
        <v>104</v>
      </c>
      <c r="I19" s="63"/>
      <c r="J19" s="64"/>
      <c r="K19" s="100">
        <v>2000000</v>
      </c>
      <c r="L19" s="61"/>
      <c r="M19" s="61"/>
      <c r="N19" s="63"/>
      <c r="O19" s="64"/>
      <c r="P19" s="65"/>
      <c r="Q19" s="66"/>
      <c r="R19" s="100">
        <v>2000000</v>
      </c>
      <c r="S19" s="61"/>
      <c r="T19" s="67"/>
      <c r="U19" s="64"/>
      <c r="V19" s="65"/>
      <c r="W19" s="78"/>
      <c r="X19" s="71">
        <f t="shared" si="2"/>
        <v>666666.66666666663</v>
      </c>
      <c r="Y19" s="61"/>
      <c r="Z19" s="86">
        <f t="shared" si="3"/>
        <v>666666.66666666663</v>
      </c>
      <c r="AA19" s="86">
        <f t="shared" si="4"/>
        <v>666666.66666666663</v>
      </c>
      <c r="AB19" s="65"/>
      <c r="AC19" s="83">
        <v>46174</v>
      </c>
      <c r="AD19" s="72">
        <v>46295</v>
      </c>
      <c r="AE19" s="73">
        <v>46327</v>
      </c>
      <c r="AF19" s="73">
        <v>46934</v>
      </c>
      <c r="AG19" s="74">
        <v>46935</v>
      </c>
      <c r="AH19" s="64"/>
      <c r="AI19" s="61"/>
      <c r="AJ19" s="65"/>
    </row>
    <row r="20" spans="1:36" s="101" customFormat="1" ht="32.25" customHeight="1" x14ac:dyDescent="0.25">
      <c r="A20" s="61" t="s">
        <v>60</v>
      </c>
      <c r="B20" s="99" t="s">
        <v>60</v>
      </c>
      <c r="C20" s="61"/>
      <c r="D20" s="61"/>
      <c r="E20" s="62">
        <v>3</v>
      </c>
      <c r="F20" s="63"/>
      <c r="G20" s="64"/>
      <c r="H20" s="99" t="s">
        <v>120</v>
      </c>
      <c r="I20" s="63"/>
      <c r="J20" s="64"/>
      <c r="K20" s="100">
        <v>225000</v>
      </c>
      <c r="L20" s="61"/>
      <c r="M20" s="61"/>
      <c r="N20" s="63"/>
      <c r="O20" s="64"/>
      <c r="P20" s="65"/>
      <c r="Q20" s="66"/>
      <c r="R20" s="100">
        <v>225000</v>
      </c>
      <c r="S20" s="61"/>
      <c r="T20" s="67"/>
      <c r="U20" s="64"/>
      <c r="V20" s="65"/>
      <c r="W20" s="78"/>
      <c r="X20" s="71">
        <f t="shared" si="2"/>
        <v>75000</v>
      </c>
      <c r="Y20" s="61"/>
      <c r="Z20" s="86">
        <f t="shared" si="3"/>
        <v>75000</v>
      </c>
      <c r="AA20" s="86">
        <f t="shared" si="4"/>
        <v>75000</v>
      </c>
      <c r="AB20" s="65"/>
      <c r="AC20" s="83">
        <v>46174</v>
      </c>
      <c r="AD20" s="72">
        <v>46295</v>
      </c>
      <c r="AE20" s="73">
        <v>46327</v>
      </c>
      <c r="AF20" s="73">
        <v>46934</v>
      </c>
      <c r="AG20" s="74">
        <v>46935</v>
      </c>
      <c r="AH20" s="64"/>
      <c r="AI20" s="61"/>
      <c r="AJ20" s="65"/>
    </row>
    <row r="21" spans="1:36" s="101" customFormat="1" ht="32.25" customHeight="1" x14ac:dyDescent="0.25">
      <c r="A21" s="61" t="s">
        <v>60</v>
      </c>
      <c r="B21" s="99" t="s">
        <v>95</v>
      </c>
      <c r="C21" s="61"/>
      <c r="D21" s="61"/>
      <c r="E21" s="62">
        <v>3</v>
      </c>
      <c r="F21" s="63"/>
      <c r="G21" s="64"/>
      <c r="H21" s="99" t="s">
        <v>105</v>
      </c>
      <c r="I21" s="63"/>
      <c r="J21" s="64"/>
      <c r="K21" s="100">
        <v>900000</v>
      </c>
      <c r="L21" s="61"/>
      <c r="M21" s="61"/>
      <c r="N21" s="63"/>
      <c r="O21" s="64"/>
      <c r="P21" s="65"/>
      <c r="Q21" s="66"/>
      <c r="R21" s="100">
        <v>900000</v>
      </c>
      <c r="S21" s="61"/>
      <c r="T21" s="67"/>
      <c r="U21" s="64"/>
      <c r="V21" s="65"/>
      <c r="W21" s="78"/>
      <c r="X21" s="71">
        <f t="shared" si="2"/>
        <v>300000</v>
      </c>
      <c r="Y21" s="61"/>
      <c r="Z21" s="86">
        <f t="shared" si="3"/>
        <v>300000</v>
      </c>
      <c r="AA21" s="86">
        <f t="shared" si="4"/>
        <v>300000</v>
      </c>
      <c r="AB21" s="65"/>
      <c r="AC21" s="83">
        <v>46174</v>
      </c>
      <c r="AD21" s="72">
        <v>46295</v>
      </c>
      <c r="AE21" s="73">
        <v>46327</v>
      </c>
      <c r="AF21" s="73">
        <v>46934</v>
      </c>
      <c r="AG21" s="74">
        <v>46935</v>
      </c>
      <c r="AH21" s="64"/>
      <c r="AI21" s="61"/>
      <c r="AJ21" s="65"/>
    </row>
    <row r="22" spans="1:36" s="101" customFormat="1" ht="32.25" customHeight="1" x14ac:dyDescent="0.25">
      <c r="A22" s="61" t="s">
        <v>60</v>
      </c>
      <c r="B22" s="99" t="s">
        <v>94</v>
      </c>
      <c r="C22" s="61"/>
      <c r="D22" s="61"/>
      <c r="E22" s="62">
        <v>3</v>
      </c>
      <c r="F22" s="63"/>
      <c r="G22" s="64"/>
      <c r="H22" s="99" t="s">
        <v>106</v>
      </c>
      <c r="I22" s="63"/>
      <c r="J22" s="64"/>
      <c r="K22" s="100">
        <v>750000</v>
      </c>
      <c r="L22" s="61"/>
      <c r="M22" s="61"/>
      <c r="N22" s="63"/>
      <c r="O22" s="64"/>
      <c r="P22" s="65"/>
      <c r="Q22" s="66"/>
      <c r="R22" s="100">
        <v>750000</v>
      </c>
      <c r="S22" s="61"/>
      <c r="T22" s="67"/>
      <c r="U22" s="64"/>
      <c r="V22" s="65"/>
      <c r="W22" s="78"/>
      <c r="X22" s="71">
        <f t="shared" si="2"/>
        <v>250000</v>
      </c>
      <c r="Y22" s="61"/>
      <c r="Z22" s="86">
        <f t="shared" si="3"/>
        <v>250000</v>
      </c>
      <c r="AA22" s="86">
        <f t="shared" si="4"/>
        <v>250000</v>
      </c>
      <c r="AB22" s="65"/>
      <c r="AC22" s="83">
        <v>46174</v>
      </c>
      <c r="AD22" s="72">
        <v>46295</v>
      </c>
      <c r="AE22" s="73">
        <v>46327</v>
      </c>
      <c r="AF22" s="73">
        <v>46934</v>
      </c>
      <c r="AG22" s="74">
        <v>46935</v>
      </c>
      <c r="AH22" s="64"/>
      <c r="AI22" s="61"/>
      <c r="AJ22" s="65"/>
    </row>
    <row r="23" spans="1:36" s="101" customFormat="1" ht="32.25" customHeight="1" x14ac:dyDescent="0.25">
      <c r="A23" s="61" t="s">
        <v>60</v>
      </c>
      <c r="B23" s="99" t="s">
        <v>96</v>
      </c>
      <c r="C23" s="61"/>
      <c r="D23" s="61"/>
      <c r="E23" s="62">
        <v>3</v>
      </c>
      <c r="F23" s="63"/>
      <c r="G23" s="64"/>
      <c r="H23" s="99" t="s">
        <v>107</v>
      </c>
      <c r="I23" s="63"/>
      <c r="J23" s="64"/>
      <c r="K23" s="100">
        <v>1300000</v>
      </c>
      <c r="L23" s="61"/>
      <c r="M23" s="61"/>
      <c r="N23" s="63"/>
      <c r="O23" s="64"/>
      <c r="P23" s="65"/>
      <c r="Q23" s="66"/>
      <c r="R23" s="100">
        <v>1300000</v>
      </c>
      <c r="S23" s="61"/>
      <c r="T23" s="67"/>
      <c r="U23" s="64"/>
      <c r="V23" s="65"/>
      <c r="W23" s="78"/>
      <c r="X23" s="71">
        <f t="shared" si="2"/>
        <v>433333.33333333331</v>
      </c>
      <c r="Y23" s="61"/>
      <c r="Z23" s="86">
        <f t="shared" si="3"/>
        <v>433333.33333333331</v>
      </c>
      <c r="AA23" s="86">
        <f t="shared" si="4"/>
        <v>433333.33333333331</v>
      </c>
      <c r="AB23" s="65"/>
      <c r="AC23" s="83">
        <v>46174</v>
      </c>
      <c r="AD23" s="72">
        <v>46295</v>
      </c>
      <c r="AE23" s="73">
        <v>46327</v>
      </c>
      <c r="AF23" s="73">
        <v>46934</v>
      </c>
      <c r="AG23" s="74">
        <v>46935</v>
      </c>
      <c r="AH23" s="64"/>
      <c r="AI23" s="61"/>
      <c r="AJ23" s="65"/>
    </row>
    <row r="24" spans="1:36" s="101" customFormat="1" ht="32.25" customHeight="1" x14ac:dyDescent="0.25">
      <c r="A24" s="61" t="s">
        <v>60</v>
      </c>
      <c r="B24" s="99" t="s">
        <v>97</v>
      </c>
      <c r="C24" s="61"/>
      <c r="D24" s="61"/>
      <c r="E24" s="62">
        <v>3</v>
      </c>
      <c r="F24" s="63"/>
      <c r="G24" s="64"/>
      <c r="H24" s="99" t="s">
        <v>108</v>
      </c>
      <c r="I24" s="63"/>
      <c r="J24" s="64"/>
      <c r="K24" s="100">
        <v>236000</v>
      </c>
      <c r="L24" s="61"/>
      <c r="M24" s="61"/>
      <c r="N24" s="63"/>
      <c r="O24" s="64"/>
      <c r="P24" s="65"/>
      <c r="Q24" s="66"/>
      <c r="R24" s="100">
        <v>236000</v>
      </c>
      <c r="S24" s="61"/>
      <c r="T24" s="67"/>
      <c r="U24" s="64"/>
      <c r="V24" s="65"/>
      <c r="W24" s="78"/>
      <c r="X24" s="71">
        <f t="shared" si="2"/>
        <v>78666.666666666672</v>
      </c>
      <c r="Y24" s="61"/>
      <c r="Z24" s="86">
        <f t="shared" si="3"/>
        <v>78666.666666666672</v>
      </c>
      <c r="AA24" s="86">
        <f t="shared" si="4"/>
        <v>78666.666666666672</v>
      </c>
      <c r="AB24" s="65"/>
      <c r="AC24" s="83">
        <v>46174</v>
      </c>
      <c r="AD24" s="72">
        <v>46295</v>
      </c>
      <c r="AE24" s="73">
        <v>46327</v>
      </c>
      <c r="AF24" s="73">
        <v>46934</v>
      </c>
      <c r="AG24" s="74">
        <v>46935</v>
      </c>
      <c r="AH24" s="64"/>
      <c r="AI24" s="61"/>
      <c r="AJ24" s="65"/>
    </row>
    <row r="25" spans="1:36" s="101" customFormat="1" ht="46.5" customHeight="1" x14ac:dyDescent="0.25">
      <c r="A25" s="61" t="s">
        <v>60</v>
      </c>
      <c r="B25" s="99" t="s">
        <v>98</v>
      </c>
      <c r="C25" s="61"/>
      <c r="D25" s="61"/>
      <c r="E25" s="62">
        <v>3</v>
      </c>
      <c r="F25" s="63"/>
      <c r="G25" s="64"/>
      <c r="H25" s="99" t="s">
        <v>109</v>
      </c>
      <c r="I25" s="63"/>
      <c r="J25" s="64"/>
      <c r="K25" s="100">
        <v>725000</v>
      </c>
      <c r="L25" s="61"/>
      <c r="M25" s="61"/>
      <c r="N25" s="63"/>
      <c r="O25" s="64"/>
      <c r="P25" s="65"/>
      <c r="Q25" s="66"/>
      <c r="R25" s="100">
        <v>725000</v>
      </c>
      <c r="S25" s="61"/>
      <c r="T25" s="67"/>
      <c r="U25" s="64"/>
      <c r="V25" s="65"/>
      <c r="W25" s="78"/>
      <c r="X25" s="71">
        <f t="shared" si="2"/>
        <v>241666.66666666666</v>
      </c>
      <c r="Y25" s="61"/>
      <c r="Z25" s="86">
        <f t="shared" si="3"/>
        <v>241666.66666666666</v>
      </c>
      <c r="AA25" s="86">
        <f t="shared" si="4"/>
        <v>241666.66666666666</v>
      </c>
      <c r="AB25" s="65"/>
      <c r="AC25" s="83">
        <v>46174</v>
      </c>
      <c r="AD25" s="72">
        <v>46295</v>
      </c>
      <c r="AE25" s="73">
        <v>46327</v>
      </c>
      <c r="AF25" s="73">
        <v>46934</v>
      </c>
      <c r="AG25" s="74">
        <v>46935</v>
      </c>
      <c r="AH25" s="64"/>
      <c r="AI25" s="61"/>
      <c r="AJ25" s="65"/>
    </row>
    <row r="26" spans="1:36" s="101" customFormat="1" ht="39.75" customHeight="1" x14ac:dyDescent="0.25">
      <c r="A26" s="61" t="s">
        <v>60</v>
      </c>
      <c r="B26" s="99" t="s">
        <v>99</v>
      </c>
      <c r="C26" s="61"/>
      <c r="D26" s="61"/>
      <c r="E26" s="62">
        <v>3</v>
      </c>
      <c r="F26" s="63"/>
      <c r="G26" s="64"/>
      <c r="H26" s="99" t="s">
        <v>110</v>
      </c>
      <c r="I26" s="63"/>
      <c r="J26" s="64"/>
      <c r="K26" s="100">
        <v>445000</v>
      </c>
      <c r="L26" s="61"/>
      <c r="M26" s="61"/>
      <c r="N26" s="63"/>
      <c r="O26" s="64"/>
      <c r="P26" s="65"/>
      <c r="Q26" s="66"/>
      <c r="R26" s="100">
        <v>445000</v>
      </c>
      <c r="S26" s="61"/>
      <c r="T26" s="67"/>
      <c r="U26" s="64"/>
      <c r="V26" s="65"/>
      <c r="W26" s="78"/>
      <c r="X26" s="71">
        <f t="shared" si="2"/>
        <v>148333.33333333334</v>
      </c>
      <c r="Y26" s="61"/>
      <c r="Z26" s="86">
        <f t="shared" si="3"/>
        <v>148333.33333333334</v>
      </c>
      <c r="AA26" s="86">
        <f t="shared" si="4"/>
        <v>148333.33333333334</v>
      </c>
      <c r="AB26" s="65"/>
      <c r="AC26" s="83">
        <v>46174</v>
      </c>
      <c r="AD26" s="72">
        <v>46295</v>
      </c>
      <c r="AE26" s="73">
        <v>46327</v>
      </c>
      <c r="AF26" s="73">
        <v>46934</v>
      </c>
      <c r="AG26" s="74">
        <v>46935</v>
      </c>
      <c r="AH26" s="64"/>
      <c r="AI26" s="61"/>
      <c r="AJ26" s="65"/>
    </row>
    <row r="27" spans="1:36" s="101" customFormat="1" ht="49.5" customHeight="1" x14ac:dyDescent="0.25">
      <c r="A27" s="61" t="s">
        <v>60</v>
      </c>
      <c r="B27" s="99" t="s">
        <v>100</v>
      </c>
      <c r="C27" s="61"/>
      <c r="D27" s="61"/>
      <c r="E27" s="62">
        <v>3</v>
      </c>
      <c r="F27" s="63"/>
      <c r="G27" s="64"/>
      <c r="H27" s="99" t="s">
        <v>111</v>
      </c>
      <c r="I27" s="63"/>
      <c r="J27" s="64"/>
      <c r="K27" s="100">
        <v>1150000</v>
      </c>
      <c r="L27" s="61"/>
      <c r="M27" s="61"/>
      <c r="N27" s="63"/>
      <c r="O27" s="64"/>
      <c r="P27" s="65"/>
      <c r="Q27" s="66"/>
      <c r="R27" s="100">
        <v>1150000</v>
      </c>
      <c r="S27" s="61"/>
      <c r="T27" s="67"/>
      <c r="U27" s="64"/>
      <c r="V27" s="65"/>
      <c r="W27" s="78"/>
      <c r="X27" s="71">
        <f t="shared" si="2"/>
        <v>383333.33333333331</v>
      </c>
      <c r="Y27" s="61"/>
      <c r="Z27" s="86">
        <f t="shared" si="3"/>
        <v>383333.33333333331</v>
      </c>
      <c r="AA27" s="86">
        <f t="shared" si="4"/>
        <v>383333.33333333331</v>
      </c>
      <c r="AB27" s="65"/>
      <c r="AC27" s="83">
        <v>46174</v>
      </c>
      <c r="AD27" s="72">
        <v>46295</v>
      </c>
      <c r="AE27" s="73">
        <v>46327</v>
      </c>
      <c r="AF27" s="73">
        <v>46934</v>
      </c>
      <c r="AG27" s="74">
        <v>46935</v>
      </c>
      <c r="AH27" s="64"/>
      <c r="AI27" s="61"/>
      <c r="AJ27" s="65"/>
    </row>
    <row r="28" spans="1:36" ht="32.25" customHeight="1" thickBot="1" x14ac:dyDescent="0.3">
      <c r="A28" s="25"/>
      <c r="B28" s="50"/>
      <c r="C28" s="25"/>
      <c r="D28" s="25"/>
      <c r="E28" s="25"/>
      <c r="F28" s="51"/>
      <c r="G28" s="29"/>
      <c r="H28" s="30"/>
      <c r="I28" s="69"/>
      <c r="J28" s="29"/>
      <c r="K28" s="30"/>
      <c r="L28" s="30"/>
      <c r="M28" s="30"/>
      <c r="N28" s="69"/>
      <c r="O28" s="29"/>
      <c r="P28" s="57"/>
      <c r="Q28" s="52"/>
      <c r="R28" s="25"/>
      <c r="S28" s="25"/>
      <c r="T28" s="28">
        <f t="shared" ref="T28" si="5">K28-Q28-R28-S28-U28-V28</f>
        <v>0</v>
      </c>
      <c r="U28" s="27"/>
      <c r="V28" s="26"/>
      <c r="W28" s="79"/>
      <c r="X28" s="70"/>
      <c r="Y28" s="30"/>
      <c r="Z28" s="30"/>
      <c r="AA28" s="30"/>
      <c r="AB28" s="57"/>
      <c r="AC28" s="52"/>
      <c r="AD28" s="25"/>
      <c r="AE28" s="25"/>
      <c r="AF28" s="25"/>
      <c r="AG28" s="26"/>
      <c r="AH28" s="27"/>
      <c r="AI28" s="25"/>
      <c r="AJ28" s="26"/>
    </row>
    <row r="29" spans="1:36" s="36" customFormat="1" ht="18" customHeight="1" thickBot="1" x14ac:dyDescent="0.3">
      <c r="A29" s="3" t="s">
        <v>51</v>
      </c>
      <c r="B29" s="31"/>
      <c r="C29" s="31"/>
      <c r="D29" s="31"/>
      <c r="E29" s="31"/>
      <c r="F29" s="32"/>
      <c r="G29" s="54"/>
      <c r="H29" s="55"/>
      <c r="I29" s="56"/>
      <c r="J29" s="54"/>
      <c r="K29" s="87">
        <f>SUM(K6:K27)</f>
        <v>27538674.219999999</v>
      </c>
      <c r="L29" s="55"/>
      <c r="M29" s="55"/>
      <c r="N29" s="56"/>
      <c r="O29" s="54"/>
      <c r="P29" s="56"/>
      <c r="Q29" s="3"/>
      <c r="R29" s="31"/>
      <c r="S29" s="31"/>
      <c r="T29" s="33"/>
      <c r="U29" s="3"/>
      <c r="V29" s="32"/>
      <c r="W29" s="34"/>
      <c r="X29" s="84"/>
      <c r="Y29" s="84"/>
      <c r="Z29" s="84"/>
      <c r="AA29" s="55"/>
      <c r="AB29" s="84"/>
      <c r="AC29" s="3"/>
      <c r="AD29" s="31"/>
      <c r="AE29" s="31"/>
      <c r="AF29" s="31"/>
      <c r="AG29" s="32"/>
      <c r="AH29" s="3"/>
      <c r="AI29" s="31"/>
      <c r="AJ29" s="32"/>
    </row>
    <row r="30" spans="1:36" s="36" customFormat="1" ht="18" customHeight="1" x14ac:dyDescent="0.25">
      <c r="A30" s="35"/>
      <c r="T30" s="37"/>
    </row>
    <row r="31" spans="1:36" s="36" customFormat="1" ht="18" customHeight="1" x14ac:dyDescent="0.2">
      <c r="A31" s="38"/>
      <c r="B31" s="39" t="s">
        <v>93</v>
      </c>
      <c r="C31" s="39"/>
      <c r="T31" s="37"/>
    </row>
    <row r="32" spans="1:36" s="36" customFormat="1" ht="18" customHeight="1" x14ac:dyDescent="0.2">
      <c r="A32" s="40"/>
      <c r="B32" s="39" t="s">
        <v>122</v>
      </c>
      <c r="C32" s="39"/>
      <c r="T32" s="37"/>
    </row>
    <row r="33" spans="1:77" s="36" customFormat="1" ht="18" customHeight="1" x14ac:dyDescent="0.2">
      <c r="A33" s="60"/>
      <c r="B33" s="39" t="s">
        <v>121</v>
      </c>
      <c r="C33" s="39"/>
      <c r="T33" s="37"/>
    </row>
    <row r="34" spans="1:77" s="36" customFormat="1" ht="18" customHeight="1" x14ac:dyDescent="0.25">
      <c r="A34" s="35"/>
      <c r="T34" s="37"/>
    </row>
    <row r="35" spans="1:77" s="36" customFormat="1" ht="18" customHeight="1" x14ac:dyDescent="0.25">
      <c r="A35" s="35"/>
      <c r="T35" s="37"/>
    </row>
    <row r="36" spans="1:77" x14ac:dyDescent="0.25">
      <c r="A36" s="102"/>
      <c r="BY36" s="103"/>
    </row>
    <row r="37" spans="1:77" x14ac:dyDescent="0.25">
      <c r="A37" s="102"/>
      <c r="BY37" s="103"/>
    </row>
    <row r="38" spans="1:77" x14ac:dyDescent="0.25">
      <c r="A38" s="102"/>
      <c r="BY38" s="103"/>
    </row>
    <row r="39" spans="1:77" x14ac:dyDescent="0.25">
      <c r="A39" s="104" t="s">
        <v>40</v>
      </c>
      <c r="BY39" s="103"/>
    </row>
    <row r="40" spans="1:77" x14ac:dyDescent="0.25">
      <c r="A40" s="91" t="s">
        <v>41</v>
      </c>
      <c r="BY40" s="103"/>
    </row>
    <row r="41" spans="1:77" x14ac:dyDescent="0.25">
      <c r="A41" s="91" t="s">
        <v>2</v>
      </c>
      <c r="BY41" s="103"/>
    </row>
    <row r="42" spans="1:77" x14ac:dyDescent="0.25">
      <c r="A42" s="91" t="s">
        <v>3</v>
      </c>
      <c r="BY42" s="103"/>
    </row>
    <row r="43" spans="1:77" x14ac:dyDescent="0.25">
      <c r="A43" s="91" t="s">
        <v>4</v>
      </c>
      <c r="BY43" s="103"/>
    </row>
    <row r="44" spans="1:77" x14ac:dyDescent="0.25">
      <c r="A44" s="91" t="s">
        <v>5</v>
      </c>
      <c r="BY44" s="103"/>
    </row>
    <row r="45" spans="1:77" x14ac:dyDescent="0.25">
      <c r="A45" s="91" t="s">
        <v>6</v>
      </c>
      <c r="BY45" s="103"/>
    </row>
    <row r="46" spans="1:77" x14ac:dyDescent="0.25">
      <c r="A46" s="91" t="s">
        <v>7</v>
      </c>
      <c r="BY46" s="103"/>
    </row>
    <row r="47" spans="1:77" x14ac:dyDescent="0.25">
      <c r="A47" s="91" t="s">
        <v>8</v>
      </c>
      <c r="BY47" s="103"/>
    </row>
    <row r="48" spans="1:77" x14ac:dyDescent="0.25">
      <c r="A48" s="91" t="s">
        <v>9</v>
      </c>
      <c r="BY48" s="103"/>
    </row>
    <row r="49" spans="1:77" x14ac:dyDescent="0.25">
      <c r="A49" s="91" t="s">
        <v>12</v>
      </c>
      <c r="BY49" s="103"/>
    </row>
    <row r="50" spans="1:77" x14ac:dyDescent="0.25">
      <c r="A50" s="91" t="s">
        <v>11</v>
      </c>
      <c r="BY50" s="103"/>
    </row>
    <row r="51" spans="1:77" x14ac:dyDescent="0.25">
      <c r="A51" s="91" t="s">
        <v>13</v>
      </c>
      <c r="BY51" s="103"/>
    </row>
    <row r="52" spans="1:77" x14ac:dyDescent="0.25">
      <c r="A52" s="91" t="s">
        <v>10</v>
      </c>
      <c r="BY52" s="103"/>
    </row>
    <row r="53" spans="1:77" x14ac:dyDescent="0.25">
      <c r="A53" s="91" t="s">
        <v>14</v>
      </c>
      <c r="BY53" s="103"/>
    </row>
    <row r="54" spans="1:77" x14ac:dyDescent="0.25">
      <c r="BY54" s="103"/>
    </row>
    <row r="55" spans="1:77" x14ac:dyDescent="0.25">
      <c r="A55" s="104" t="s">
        <v>42</v>
      </c>
      <c r="BY55" s="103"/>
    </row>
    <row r="56" spans="1:77" x14ac:dyDescent="0.25">
      <c r="A56" s="91" t="s">
        <v>119</v>
      </c>
      <c r="BY56" s="103"/>
    </row>
    <row r="57" spans="1:77" x14ac:dyDescent="0.25">
      <c r="BY57" s="103"/>
    </row>
    <row r="58" spans="1:77" x14ac:dyDescent="0.25">
      <c r="A58" s="104" t="s">
        <v>44</v>
      </c>
      <c r="BY58" s="103"/>
    </row>
    <row r="59" spans="1:77" x14ac:dyDescent="0.25">
      <c r="A59" s="91" t="s">
        <v>43</v>
      </c>
      <c r="BY59" s="103"/>
    </row>
    <row r="61" spans="1:77" x14ac:dyDescent="0.25">
      <c r="A61" s="104" t="s">
        <v>57</v>
      </c>
    </row>
    <row r="62" spans="1:77" ht="36.75" customHeight="1" x14ac:dyDescent="0.25">
      <c r="A62" s="139" t="s">
        <v>45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</row>
  </sheetData>
  <mergeCells count="39">
    <mergeCell ref="A1:G1"/>
    <mergeCell ref="AH3:AJ3"/>
    <mergeCell ref="A62:L62"/>
    <mergeCell ref="G3:I3"/>
    <mergeCell ref="J3:N3"/>
    <mergeCell ref="Q4:T4"/>
    <mergeCell ref="U4:V4"/>
    <mergeCell ref="F4:F5"/>
    <mergeCell ref="E4:E5"/>
    <mergeCell ref="D4:D5"/>
    <mergeCell ref="C4:C5"/>
    <mergeCell ref="B4:B5"/>
    <mergeCell ref="A4:A5"/>
    <mergeCell ref="AJ4:AJ5"/>
    <mergeCell ref="AI4:AI5"/>
    <mergeCell ref="AH4:AH5"/>
    <mergeCell ref="AG4:AG5"/>
    <mergeCell ref="AF4:AF5"/>
    <mergeCell ref="X4:X5"/>
    <mergeCell ref="Z4:Z5"/>
    <mergeCell ref="AA4:AA5"/>
    <mergeCell ref="AE4:AE5"/>
    <mergeCell ref="AD4:AD5"/>
    <mergeCell ref="AC4:AC5"/>
    <mergeCell ref="AB4:AB5"/>
    <mergeCell ref="O3:P3"/>
    <mergeCell ref="O4:O5"/>
    <mergeCell ref="P4:P5"/>
    <mergeCell ref="A3:F3"/>
    <mergeCell ref="Q3:W3"/>
    <mergeCell ref="W4:W5"/>
    <mergeCell ref="I4:I5"/>
    <mergeCell ref="H4:H5"/>
    <mergeCell ref="G4:G5"/>
    <mergeCell ref="N4:N5"/>
    <mergeCell ref="M4:M5"/>
    <mergeCell ref="L4:L5"/>
    <mergeCell ref="K4:K5"/>
    <mergeCell ref="J4:J5"/>
  </mergeCells>
  <phoneticPr fontId="5" type="noConversion"/>
  <printOptions gridLines="1"/>
  <pageMargins left="0.23622047244094491" right="0.55118110236220474" top="0.74803149606299213" bottom="0.74803149606299213" header="0.31496062992125984" footer="0.31496062992125984"/>
  <pageSetup paperSize="9" scale="35" fitToWidth="2" fitToHeight="0" pageOrder="overThenDown" orientation="landscape" verticalDpi="300" r:id="rId1"/>
  <headerFooter>
    <oddFooter>&amp;RPagina &amp;P di &amp;N</oddFooter>
  </headerFooter>
  <colBreaks count="1" manualBreakCount="1">
    <brk id="16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Piano investimenti</vt:lpstr>
      <vt:lpstr>'Piano investimenti'!Area_stampa</vt:lpstr>
      <vt:lpstr>'Piano investimenti'!Titoli_stampa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Ornella Toninello</dc:creator>
  <cp:lastModifiedBy>Alessia Ciolli</cp:lastModifiedBy>
  <cp:lastPrinted>2021-12-15T12:58:52Z</cp:lastPrinted>
  <dcterms:created xsi:type="dcterms:W3CDTF">2010-09-27T13:52:33Z</dcterms:created>
  <dcterms:modified xsi:type="dcterms:W3CDTF">2026-06-15T08:20:57Z</dcterms:modified>
</cp:coreProperties>
</file>